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Ošetřovné 2018" sheetId="1" r:id="rId1"/>
  </sheets>
  <calcPr calcId="145621"/>
</workbook>
</file>

<file path=xl/calcChain.xml><?xml version="1.0" encoding="utf-8"?>
<calcChain xmlns="http://schemas.openxmlformats.org/spreadsheetml/2006/main">
  <c r="I16" i="1" l="1"/>
  <c r="G17" i="1" s="1"/>
  <c r="B14" i="1"/>
  <c r="B13" i="1"/>
  <c r="B12" i="1"/>
  <c r="H8" i="1"/>
  <c r="H7" i="1"/>
  <c r="H13" i="1" s="1"/>
  <c r="G5" i="1"/>
  <c r="H12" i="1" l="1"/>
  <c r="H11" i="1"/>
  <c r="H15" i="1" s="1"/>
  <c r="F16" i="1" l="1"/>
  <c r="E16" i="1"/>
  <c r="H16" i="1"/>
  <c r="H17" i="1" l="1"/>
  <c r="H9" i="1"/>
</calcChain>
</file>

<file path=xl/sharedStrings.xml><?xml version="1.0" encoding="utf-8"?>
<sst xmlns="http://schemas.openxmlformats.org/spreadsheetml/2006/main" count="31" uniqueCount="23">
  <si>
    <t>Výpočet výše ošetřovného</t>
  </si>
  <si>
    <t>podle zákona č. 187/ 2006  Sb.</t>
  </si>
  <si>
    <r>
      <t xml:space="preserve">pro případy vzniku potřeby ošetřování (péče) </t>
    </r>
    <r>
      <rPr>
        <b/>
        <sz val="12"/>
        <color indexed="10"/>
        <rFont val="Arial CE"/>
        <charset val="238"/>
      </rPr>
      <t>v roce 2018</t>
    </r>
  </si>
  <si>
    <t>vložte údaje do zelených políček</t>
  </si>
  <si>
    <r>
      <t>Počet kalendářních dnů PN při ošetřování člena rodiny</t>
    </r>
    <r>
      <rPr>
        <b/>
        <vertAlign val="superscript"/>
        <sz val="12"/>
        <rFont val="Arial CE"/>
        <charset val="238"/>
      </rPr>
      <t>1)</t>
    </r>
  </si>
  <si>
    <t>Vyměřovací základ</t>
  </si>
  <si>
    <t xml:space="preserve">denní  = D   nebo měsíční = M  </t>
  </si>
  <si>
    <t>M</t>
  </si>
  <si>
    <r>
      <t>Denní vyměřovací základ  pro ošetřovné (DVZ)</t>
    </r>
    <r>
      <rPr>
        <sz val="12"/>
        <rFont val="Arial CE"/>
        <charset val="238"/>
      </rPr>
      <t xml:space="preserve"> neredukovaný</t>
    </r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</si>
  <si>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</si>
  <si>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</si>
  <si>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</si>
  <si>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</si>
  <si>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</si>
  <si>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</si>
  <si>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</si>
  <si>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</si>
  <si>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</si>
  <si>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</si>
  <si>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t>od 1. kal. dne PN</t>
  </si>
  <si>
    <r>
      <t xml:space="preserve">1) </t>
    </r>
    <r>
      <rPr>
        <sz val="12"/>
        <rFont val="Arial"/>
        <family val="2"/>
        <charset val="238"/>
      </rPr>
      <t>počet kalendářních dnů od 1. dne ošetřování.</t>
    </r>
  </si>
  <si>
    <t xml:space="preserve">   Ošetřovné náleží maximálně 9 kalendářních dnů a pro osamělé 16 kalendářních dnů.</t>
  </si>
  <si>
    <t>DVZ je průměr započitatelných příjmů připadajících na jeden kalendářní den v tzv. rozhodném období, což je  doba zpravidla 12 kalendářních měsíců před měsícem, v němž vznikla dočasná pracovní neschopnost či jiná sociální událost.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</si>
</sst>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charset val="238"/>
    </font>
    <font>
      <sz val="12"/>
      <name val="Times New Roman CE"/>
      <family val="1"/>
      <charset val="238"/>
    </font>
    <font>
      <b/>
      <i/>
      <sz val="12"/>
      <color indexed="48"/>
      <name val="Arial CE"/>
      <charset val="238"/>
    </font>
    <font>
      <b/>
      <sz val="12"/>
      <color indexed="12"/>
      <name val="Arial CE"/>
      <family val="2"/>
      <charset val="238"/>
    </font>
    <font>
      <b/>
      <sz val="12"/>
      <name val="Arial CE"/>
      <charset val="238"/>
    </font>
    <font>
      <b/>
      <vertAlign val="superscript"/>
      <sz val="12"/>
      <name val="Arial CE"/>
      <charset val="238"/>
    </font>
    <font>
      <sz val="12"/>
      <name val="Arial CE"/>
      <family val="2"/>
      <charset val="238"/>
    </font>
    <font>
      <i/>
      <sz val="12"/>
      <name val="Arial CE"/>
      <charset val="238"/>
    </font>
    <font>
      <vertAlign val="superscript"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color indexed="8"/>
      <name val="Arial CE"/>
      <charset val="238"/>
    </font>
    <font>
      <b/>
      <sz val="12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77">
    <xf numFmtId="0" fontId="0" fillId="0" borderId="0" xfId="0"/>
    <xf numFmtId="164" fontId="8" fillId="0" borderId="0" xfId="2" applyFont="1" applyProtection="1"/>
    <xf numFmtId="3" fontId="11" fillId="2" borderId="3" xfId="0" applyNumberFormat="1" applyFont="1" applyFill="1" applyBorder="1" applyAlignment="1" applyProtection="1">
      <alignment horizontal="center" vertical="center"/>
      <protection locked="0"/>
    </xf>
    <xf numFmtId="44" fontId="11" fillId="2" borderId="3" xfId="0" applyNumberFormat="1" applyFont="1" applyFill="1" applyBorder="1" applyAlignment="1" applyProtection="1">
      <alignment horizontal="center" vertical="center"/>
      <protection locked="0"/>
    </xf>
    <xf numFmtId="164" fontId="8" fillId="3" borderId="0" xfId="2" applyFont="1" applyFill="1" applyProtection="1"/>
    <xf numFmtId="164" fontId="6" fillId="3" borderId="10" xfId="0" applyNumberFormat="1" applyFont="1" applyFill="1" applyBorder="1" applyAlignment="1" applyProtection="1">
      <alignment horizontal="left" vertical="center"/>
    </xf>
    <xf numFmtId="167" fontId="11" fillId="3" borderId="11" xfId="0" applyNumberFormat="1" applyFont="1" applyFill="1" applyBorder="1" applyAlignment="1" applyProtection="1">
      <alignment horizontal="right" vertical="center"/>
    </xf>
    <xf numFmtId="164" fontId="5" fillId="3" borderId="14" xfId="0" applyNumberFormat="1" applyFont="1" applyFill="1" applyBorder="1" applyAlignment="1" applyProtection="1">
      <alignment horizontal="left" vertical="center" indent="1"/>
    </xf>
    <xf numFmtId="164" fontId="11" fillId="3" borderId="10" xfId="0" applyNumberFormat="1" applyFont="1" applyFill="1" applyBorder="1" applyAlignment="1" applyProtection="1">
      <alignment horizontal="left" vertical="center"/>
    </xf>
    <xf numFmtId="164" fontId="5" fillId="3" borderId="10" xfId="0" applyNumberFormat="1" applyFont="1" applyFill="1" applyBorder="1" applyAlignment="1" applyProtection="1">
      <alignment horizontal="left" vertical="center"/>
    </xf>
    <xf numFmtId="164" fontId="5" fillId="3" borderId="10" xfId="0" applyNumberFormat="1" applyFont="1" applyFill="1" applyBorder="1" applyAlignment="1" applyProtection="1">
      <alignment vertical="center"/>
    </xf>
    <xf numFmtId="165" fontId="5" fillId="3" borderId="10" xfId="0" applyNumberFormat="1" applyFont="1" applyFill="1" applyBorder="1" applyAlignment="1" applyProtection="1">
      <alignment vertical="center"/>
    </xf>
    <xf numFmtId="167" fontId="5" fillId="3" borderId="11" xfId="0" applyNumberFormat="1" applyFont="1" applyFill="1" applyBorder="1" applyAlignment="1" applyProtection="1">
      <alignment horizontal="right" vertical="center"/>
    </xf>
    <xf numFmtId="164" fontId="13" fillId="0" borderId="0" xfId="0" applyNumberFormat="1" applyFont="1" applyAlignment="1" applyProtection="1">
      <alignment horizontal="center"/>
    </xf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6" fillId="4" borderId="0" xfId="0" applyNumberFormat="1" applyFont="1" applyFill="1" applyAlignment="1" applyProtection="1">
      <alignment horizontal="center"/>
    </xf>
    <xf numFmtId="164" fontId="8" fillId="4" borderId="0" xfId="2" applyFont="1" applyFill="1" applyProtection="1"/>
    <xf numFmtId="164" fontId="10" fillId="4" borderId="0" xfId="0" applyNumberFormat="1" applyFont="1" applyFill="1" applyAlignment="1" applyProtection="1">
      <alignment horizontal="center"/>
    </xf>
    <xf numFmtId="164" fontId="11" fillId="4" borderId="1" xfId="0" applyNumberFormat="1" applyFont="1" applyFill="1" applyBorder="1" applyAlignment="1" applyProtection="1">
      <alignment horizontal="left" vertical="center" indent="1"/>
    </xf>
    <xf numFmtId="164" fontId="13" fillId="4" borderId="2" xfId="0" applyNumberFormat="1" applyFont="1" applyFill="1" applyBorder="1" applyAlignment="1" applyProtection="1">
      <alignment vertical="center"/>
    </xf>
    <xf numFmtId="165" fontId="13" fillId="4" borderId="2" xfId="0" applyNumberFormat="1" applyFont="1" applyFill="1" applyBorder="1" applyAlignment="1" applyProtection="1">
      <alignment vertical="center"/>
    </xf>
    <xf numFmtId="164" fontId="11" fillId="4" borderId="4" xfId="0" applyNumberFormat="1" applyFont="1" applyFill="1" applyBorder="1" applyAlignment="1" applyProtection="1">
      <alignment horizontal="left" vertical="center" indent="1"/>
    </xf>
    <xf numFmtId="164" fontId="13" fillId="4" borderId="5" xfId="0" applyNumberFormat="1" applyFont="1" applyFill="1" applyBorder="1" applyAlignment="1" applyProtection="1">
      <alignment vertical="center"/>
    </xf>
    <xf numFmtId="164" fontId="13" fillId="4" borderId="5" xfId="0" applyNumberFormat="1" applyFont="1" applyFill="1" applyBorder="1" applyAlignment="1" applyProtection="1">
      <alignment horizontal="left" vertical="center"/>
    </xf>
    <xf numFmtId="164" fontId="13" fillId="4" borderId="5" xfId="0" applyNumberFormat="1" applyFont="1" applyFill="1" applyBorder="1" applyAlignment="1" applyProtection="1">
      <alignment horizontal="center" vertical="center"/>
    </xf>
    <xf numFmtId="164" fontId="13" fillId="4" borderId="5" xfId="0" applyNumberFormat="1" applyFont="1" applyFill="1" applyBorder="1" applyAlignment="1" applyProtection="1">
      <alignment horizontal="right" vertical="center"/>
    </xf>
    <xf numFmtId="164" fontId="11" fillId="4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5" xfId="0" applyNumberFormat="1" applyFont="1" applyFill="1" applyBorder="1" applyProtection="1"/>
    <xf numFmtId="164" fontId="11" fillId="4" borderId="6" xfId="0" applyNumberFormat="1" applyFont="1" applyFill="1" applyBorder="1" applyAlignment="1" applyProtection="1">
      <alignment horizontal="left" vertical="center" indent="1"/>
    </xf>
    <xf numFmtId="164" fontId="13" fillId="4" borderId="0" xfId="0" applyNumberFormat="1" applyFont="1" applyFill="1" applyBorder="1" applyAlignment="1" applyProtection="1">
      <alignment vertical="center"/>
    </xf>
    <xf numFmtId="164" fontId="13" fillId="4" borderId="0" xfId="0" applyNumberFormat="1" applyFont="1" applyFill="1" applyBorder="1" applyAlignment="1" applyProtection="1">
      <alignment horizontal="center"/>
    </xf>
    <xf numFmtId="164" fontId="13" fillId="4" borderId="0" xfId="0" applyNumberFormat="1" applyFont="1" applyFill="1" applyBorder="1" applyProtection="1"/>
    <xf numFmtId="164" fontId="13" fillId="4" borderId="7" xfId="0" applyNumberFormat="1" applyFont="1" applyFill="1" applyBorder="1" applyProtection="1"/>
    <xf numFmtId="44" fontId="11" fillId="4" borderId="8" xfId="0" applyNumberFormat="1" applyFont="1" applyFill="1" applyBorder="1" applyAlignment="1" applyProtection="1">
      <alignment horizontal="center" vertical="center"/>
    </xf>
    <xf numFmtId="164" fontId="14" fillId="4" borderId="4" xfId="0" applyNumberFormat="1" applyFont="1" applyFill="1" applyBorder="1" applyAlignment="1" applyProtection="1">
      <alignment horizontal="left" vertical="center" indent="1"/>
    </xf>
    <xf numFmtId="164" fontId="14" fillId="4" borderId="5" xfId="0" applyNumberFormat="1" applyFont="1" applyFill="1" applyBorder="1" applyAlignment="1" applyProtection="1">
      <alignment vertical="center"/>
    </xf>
    <xf numFmtId="166" fontId="14" fillId="4" borderId="9" xfId="0" applyNumberFormat="1" applyFont="1" applyFill="1" applyBorder="1" applyAlignment="1" applyProtection="1">
      <alignment horizontal="center" vertical="center"/>
    </xf>
    <xf numFmtId="164" fontId="13" fillId="4" borderId="1" xfId="0" applyNumberFormat="1" applyFont="1" applyFill="1" applyBorder="1" applyProtection="1"/>
    <xf numFmtId="164" fontId="13" fillId="4" borderId="2" xfId="0" applyNumberFormat="1" applyFont="1" applyFill="1" applyBorder="1" applyProtection="1"/>
    <xf numFmtId="0" fontId="13" fillId="4" borderId="12" xfId="0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right"/>
    </xf>
    <xf numFmtId="164" fontId="8" fillId="4" borderId="6" xfId="2" applyFont="1" applyFill="1" applyBorder="1" applyProtection="1"/>
    <xf numFmtId="164" fontId="8" fillId="4" borderId="0" xfId="2" applyFont="1" applyFill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67" fontId="5" fillId="4" borderId="0" xfId="0" applyNumberFormat="1" applyFont="1" applyFill="1" applyBorder="1" applyAlignment="1" applyProtection="1">
      <alignment horizontal="right"/>
    </xf>
    <xf numFmtId="9" fontId="13" fillId="4" borderId="0" xfId="0" applyNumberFormat="1" applyFont="1" applyFill="1" applyBorder="1" applyAlignment="1" applyProtection="1">
      <alignment horizontal="center"/>
    </xf>
    <xf numFmtId="168" fontId="5" fillId="4" borderId="7" xfId="0" applyNumberFormat="1" applyFont="1" applyFill="1" applyBorder="1" applyAlignment="1" applyProtection="1">
      <alignment horizontal="right"/>
    </xf>
    <xf numFmtId="164" fontId="13" fillId="4" borderId="6" xfId="0" applyNumberFormat="1" applyFont="1" applyFill="1" applyBorder="1" applyAlignment="1" applyProtection="1">
      <alignment horizontal="right"/>
    </xf>
    <xf numFmtId="0" fontId="13" fillId="4" borderId="0" xfId="0" applyFont="1" applyFill="1" applyBorder="1" applyAlignment="1" applyProtection="1">
      <alignment horizontal="center"/>
    </xf>
    <xf numFmtId="167" fontId="13" fillId="4" borderId="0" xfId="2" applyNumberFormat="1" applyFont="1" applyFill="1" applyBorder="1" applyAlignment="1" applyProtection="1">
      <alignment horizontal="right"/>
    </xf>
    <xf numFmtId="164" fontId="13" fillId="4" borderId="0" xfId="0" applyNumberFormat="1" applyFont="1" applyFill="1" applyBorder="1" applyAlignment="1" applyProtection="1">
      <alignment horizontal="left"/>
    </xf>
    <xf numFmtId="164" fontId="8" fillId="4" borderId="7" xfId="2" applyFont="1" applyFill="1" applyBorder="1" applyProtection="1"/>
    <xf numFmtId="164" fontId="13" fillId="4" borderId="4" xfId="2" applyFont="1" applyFill="1" applyBorder="1" applyAlignment="1" applyProtection="1">
      <alignment horizontal="center"/>
    </xf>
    <xf numFmtId="169" fontId="13" fillId="4" borderId="5" xfId="2" applyNumberFormat="1" applyFont="1" applyFill="1" applyBorder="1" applyAlignment="1" applyProtection="1">
      <alignment horizontal="center"/>
    </xf>
    <xf numFmtId="164" fontId="13" fillId="4" borderId="5" xfId="2" applyFont="1" applyFill="1" applyBorder="1" applyAlignment="1" applyProtection="1">
      <alignment horizontal="center"/>
    </xf>
    <xf numFmtId="9" fontId="13" fillId="4" borderId="5" xfId="1" applyFont="1" applyFill="1" applyBorder="1" applyAlignment="1" applyProtection="1">
      <alignment horizontal="center"/>
    </xf>
    <xf numFmtId="167" fontId="13" fillId="4" borderId="5" xfId="2" applyNumberFormat="1" applyFont="1" applyFill="1" applyBorder="1" applyAlignment="1" applyProtection="1">
      <alignment horizontal="right"/>
    </xf>
    <xf numFmtId="164" fontId="13" fillId="4" borderId="5" xfId="0" applyNumberFormat="1" applyFont="1" applyFill="1" applyBorder="1" applyAlignment="1" applyProtection="1">
      <alignment horizontal="center"/>
    </xf>
    <xf numFmtId="167" fontId="5" fillId="4" borderId="13" xfId="0" applyNumberFormat="1" applyFont="1" applyFill="1" applyBorder="1" applyAlignment="1" applyProtection="1">
      <alignment horizontal="right"/>
    </xf>
    <xf numFmtId="167" fontId="13" fillId="4" borderId="0" xfId="0" applyNumberFormat="1" applyFont="1" applyFill="1" applyBorder="1" applyAlignment="1" applyProtection="1">
      <alignment horizontal="right"/>
    </xf>
    <xf numFmtId="164" fontId="13" fillId="4" borderId="6" xfId="2" applyFont="1" applyFill="1" applyBorder="1" applyProtection="1"/>
    <xf numFmtId="164" fontId="13" fillId="4" borderId="0" xfId="2" applyFont="1" applyFill="1" applyBorder="1" applyProtection="1"/>
    <xf numFmtId="164" fontId="13" fillId="4" borderId="0" xfId="2" applyFont="1" applyFill="1" applyBorder="1" applyAlignment="1" applyProtection="1">
      <alignment horizontal="right"/>
    </xf>
    <xf numFmtId="9" fontId="13" fillId="4" borderId="0" xfId="1" applyFont="1" applyFill="1" applyBorder="1" applyAlignment="1" applyProtection="1">
      <alignment horizontal="right"/>
    </xf>
    <xf numFmtId="167" fontId="13" fillId="4" borderId="7" xfId="2" applyNumberFormat="1" applyFont="1" applyFill="1" applyBorder="1" applyAlignment="1" applyProtection="1">
      <alignment horizontal="right"/>
    </xf>
    <xf numFmtId="164" fontId="13" fillId="4" borderId="0" xfId="2" applyFont="1" applyFill="1" applyAlignment="1" applyProtection="1">
      <alignment horizontal="center"/>
    </xf>
    <xf numFmtId="164" fontId="3" fillId="4" borderId="0" xfId="2" applyNumberFormat="1" applyFont="1" applyFill="1" applyProtection="1"/>
    <xf numFmtId="164" fontId="15" fillId="4" borderId="0" xfId="2" applyFont="1" applyFill="1" applyProtection="1"/>
    <xf numFmtId="164" fontId="16" fillId="4" borderId="0" xfId="2" applyFont="1" applyFill="1" applyProtection="1"/>
    <xf numFmtId="164" fontId="18" fillId="4" borderId="0" xfId="2" applyFont="1" applyFill="1" applyProtection="1"/>
    <xf numFmtId="164" fontId="17" fillId="4" borderId="0" xfId="0" applyNumberFormat="1" applyFont="1" applyFill="1" applyAlignment="1" applyProtection="1">
      <alignment horizontal="left" wrapText="1"/>
    </xf>
    <xf numFmtId="164" fontId="2" fillId="4" borderId="0" xfId="0" applyNumberFormat="1" applyFont="1" applyFill="1" applyAlignment="1" applyProtection="1">
      <alignment horizontal="center" vertical="center"/>
    </xf>
    <xf numFmtId="164" fontId="5" fillId="4" borderId="0" xfId="0" applyNumberFormat="1" applyFont="1" applyFill="1" applyAlignment="1" applyProtection="1">
      <alignment horizontal="center" vertical="center"/>
    </xf>
    <xf numFmtId="164" fontId="6" fillId="4" borderId="0" xfId="0" applyNumberFormat="1" applyFont="1" applyFill="1" applyAlignment="1" applyProtection="1">
      <alignment horizontal="center" vertical="center"/>
    </xf>
    <xf numFmtId="164" fontId="9" fillId="4" borderId="0" xfId="0" applyNumberFormat="1" applyFont="1" applyFill="1" applyAlignment="1" applyProtection="1">
      <alignment horizontal="center" vertical="center"/>
    </xf>
    <xf numFmtId="164" fontId="13" fillId="4" borderId="5" xfId="2" applyFont="1" applyFill="1" applyBorder="1" applyAlignment="1" applyProtection="1">
      <alignment horizontal="left"/>
    </xf>
  </cellXfs>
  <cellStyles count="3">
    <cellStyle name="Normální" xfId="0" builtinId="0"/>
    <cellStyle name="PB_TR10" xfId="2"/>
    <cellStyle name="Procenta" xfId="1" builtinId="5"/>
  </cellStyles>
  <dxfs count="2">
    <dxf>
      <font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workbookViewId="0">
      <selection activeCell="E32" sqref="E32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38" width="9.28515625" style="17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9" s="15" customFormat="1" ht="18.75" x14ac:dyDescent="0.3">
      <c r="A1" s="72" t="s">
        <v>0</v>
      </c>
      <c r="B1" s="72"/>
      <c r="C1" s="72"/>
      <c r="D1" s="72"/>
      <c r="E1" s="72"/>
      <c r="F1" s="72"/>
      <c r="G1" s="72"/>
      <c r="H1" s="72"/>
      <c r="I1" s="14"/>
    </row>
    <row r="2" spans="1:9" s="15" customFormat="1" ht="18.75" x14ac:dyDescent="0.3">
      <c r="A2" s="73" t="s">
        <v>1</v>
      </c>
      <c r="B2" s="73"/>
      <c r="C2" s="73"/>
      <c r="D2" s="73"/>
      <c r="E2" s="73"/>
      <c r="F2" s="73"/>
      <c r="G2" s="73"/>
      <c r="H2" s="73"/>
      <c r="I2" s="14"/>
    </row>
    <row r="3" spans="1:9" s="17" customForma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16"/>
    </row>
    <row r="4" spans="1:9" s="17" customFormat="1" ht="16.5" thickBot="1" x14ac:dyDescent="0.3">
      <c r="A4" s="75" t="s">
        <v>3</v>
      </c>
      <c r="B4" s="75"/>
      <c r="C4" s="75"/>
      <c r="D4" s="75"/>
      <c r="E4" s="75"/>
      <c r="F4" s="75"/>
      <c r="G4" s="75"/>
      <c r="H4" s="75"/>
      <c r="I4" s="18"/>
    </row>
    <row r="5" spans="1:9" s="17" customFormat="1" ht="19.5" thickBot="1" x14ac:dyDescent="0.3">
      <c r="A5" s="19" t="s">
        <v>4</v>
      </c>
      <c r="B5" s="20"/>
      <c r="C5" s="20"/>
      <c r="D5" s="20"/>
      <c r="E5" s="20"/>
      <c r="F5" s="20"/>
      <c r="G5" s="21">
        <f>MAX(0,ROUND(H5,0))</f>
        <v>16</v>
      </c>
      <c r="H5" s="2">
        <v>16</v>
      </c>
      <c r="I5" s="16"/>
    </row>
    <row r="6" spans="1:9" s="17" customFormat="1" ht="16.5" thickBot="1" x14ac:dyDescent="0.3">
      <c r="A6" s="22" t="s">
        <v>5</v>
      </c>
      <c r="B6" s="23"/>
      <c r="C6" s="24"/>
      <c r="D6" s="25"/>
      <c r="E6" s="26" t="s">
        <v>6</v>
      </c>
      <c r="F6" s="27" t="s">
        <v>7</v>
      </c>
      <c r="G6" s="28"/>
      <c r="H6" s="3">
        <v>29000</v>
      </c>
      <c r="I6" s="16"/>
    </row>
    <row r="7" spans="1:9" s="17" customFormat="1" x14ac:dyDescent="0.25">
      <c r="A7" s="29" t="s">
        <v>8</v>
      </c>
      <c r="B7" s="30"/>
      <c r="C7" s="30"/>
      <c r="D7" s="30"/>
      <c r="E7" s="31"/>
      <c r="F7" s="32"/>
      <c r="G7" s="33"/>
      <c r="H7" s="34">
        <f>ROUND(IF(F6="D",H6,H6*12/365),2)</f>
        <v>953.42</v>
      </c>
      <c r="I7" s="16"/>
    </row>
    <row r="8" spans="1:9" s="17" customFormat="1" ht="16.5" thickBot="1" x14ac:dyDescent="0.3">
      <c r="A8" s="35" t="s">
        <v>9</v>
      </c>
      <c r="B8" s="36"/>
      <c r="C8" s="36"/>
      <c r="D8" s="36"/>
      <c r="E8" s="36"/>
      <c r="F8" s="36"/>
      <c r="G8" s="36"/>
      <c r="H8" s="37">
        <f>H7*365/12</f>
        <v>28999.858333333334</v>
      </c>
      <c r="I8" s="16"/>
    </row>
    <row r="9" spans="1:9" ht="16.5" thickBot="1" x14ac:dyDescent="0.3">
      <c r="A9" s="4"/>
      <c r="B9" s="5" t="s">
        <v>10</v>
      </c>
      <c r="C9" s="4"/>
      <c r="D9" s="4"/>
      <c r="E9" s="4"/>
      <c r="F9" s="4"/>
      <c r="G9" s="4"/>
      <c r="H9" s="6">
        <f>+H16</f>
        <v>8256</v>
      </c>
    </row>
    <row r="10" spans="1:9" s="17" customFormat="1" x14ac:dyDescent="0.25">
      <c r="A10" s="38" t="s">
        <v>11</v>
      </c>
      <c r="B10" s="39"/>
      <c r="C10" s="39"/>
      <c r="D10" s="39"/>
      <c r="E10" s="39"/>
      <c r="F10" s="39"/>
      <c r="G10" s="39"/>
      <c r="H10" s="40"/>
      <c r="I10" s="41"/>
    </row>
    <row r="11" spans="1:9" s="17" customFormat="1" x14ac:dyDescent="0.25">
      <c r="A11" s="42"/>
      <c r="B11" s="43"/>
      <c r="C11" s="44" t="s">
        <v>12</v>
      </c>
      <c r="D11" s="45">
        <v>1000</v>
      </c>
      <c r="E11" s="31" t="s">
        <v>13</v>
      </c>
      <c r="F11" s="46">
        <v>0.9</v>
      </c>
      <c r="G11" s="31" t="s">
        <v>14</v>
      </c>
      <c r="H11" s="47">
        <f>ROUND(F11*MIN($H$7,D11),2)</f>
        <v>858.08</v>
      </c>
      <c r="I11" s="41"/>
    </row>
    <row r="12" spans="1:9" s="17" customFormat="1" x14ac:dyDescent="0.25">
      <c r="A12" s="48" t="s">
        <v>15</v>
      </c>
      <c r="B12" s="45">
        <f>+D11</f>
        <v>1000</v>
      </c>
      <c r="C12" s="49" t="s">
        <v>12</v>
      </c>
      <c r="D12" s="45">
        <v>1499</v>
      </c>
      <c r="E12" s="31" t="s">
        <v>13</v>
      </c>
      <c r="F12" s="46">
        <v>0.6</v>
      </c>
      <c r="G12" s="31" t="s">
        <v>14</v>
      </c>
      <c r="H12" s="47">
        <f>ROUND(F12*IF($H$7&gt;B12,MIN($H$7,B13)-B12,0),2)</f>
        <v>0</v>
      </c>
      <c r="I12" s="41"/>
    </row>
    <row r="13" spans="1:9" s="17" customFormat="1" x14ac:dyDescent="0.25">
      <c r="A13" s="48" t="s">
        <v>15</v>
      </c>
      <c r="B13" s="45">
        <f>+D12</f>
        <v>1499</v>
      </c>
      <c r="C13" s="31" t="s">
        <v>16</v>
      </c>
      <c r="D13" s="45">
        <v>2998</v>
      </c>
      <c r="E13" s="31" t="s">
        <v>13</v>
      </c>
      <c r="F13" s="46">
        <v>0.3</v>
      </c>
      <c r="G13" s="31" t="s">
        <v>14</v>
      </c>
      <c r="H13" s="47">
        <f>ROUND(F13*IF($H$7&gt;B13,MIN($H$7,B14)-B13,0),2)</f>
        <v>0</v>
      </c>
      <c r="I13" s="50"/>
    </row>
    <row r="14" spans="1:9" s="17" customFormat="1" x14ac:dyDescent="0.25">
      <c r="A14" s="48" t="s">
        <v>15</v>
      </c>
      <c r="B14" s="45">
        <f>+D13</f>
        <v>2998</v>
      </c>
      <c r="C14" s="51" t="s">
        <v>17</v>
      </c>
      <c r="D14" s="43"/>
      <c r="E14" s="43"/>
      <c r="F14" s="32"/>
      <c r="G14" s="43"/>
      <c r="H14" s="52"/>
      <c r="I14" s="43"/>
    </row>
    <row r="15" spans="1:9" s="17" customFormat="1" ht="16.5" thickBot="1" x14ac:dyDescent="0.3">
      <c r="A15" s="53"/>
      <c r="B15" s="54"/>
      <c r="C15" s="55"/>
      <c r="D15" s="56"/>
      <c r="E15" s="57"/>
      <c r="F15" s="28" t="s">
        <v>18</v>
      </c>
      <c r="G15" s="58"/>
      <c r="H15" s="59">
        <f>ROUNDUP(+H11+H12+H13,0)</f>
        <v>859</v>
      </c>
      <c r="I15" s="60"/>
    </row>
    <row r="16" spans="1:9" s="67" customFormat="1" thickBot="1" x14ac:dyDescent="0.25">
      <c r="A16" s="61"/>
      <c r="B16" s="62"/>
      <c r="C16" s="63" t="s">
        <v>19</v>
      </c>
      <c r="D16" s="64">
        <v>0.6</v>
      </c>
      <c r="E16" s="24" t="str">
        <f>"z  "&amp;TEXT(H15,"# ###")</f>
        <v>z  859</v>
      </c>
      <c r="F16" s="76" t="str">
        <f>"tj. "&amp;CEILING($H$15*$D$16,1)&amp;" x "&amp;I16&amp;G17</f>
        <v>tj. 516 x 16 dnů =</v>
      </c>
      <c r="G16" s="76"/>
      <c r="H16" s="65">
        <f>CEILING($H$15*$D16,1)*I16</f>
        <v>8256</v>
      </c>
      <c r="I16" s="66">
        <f>MIN(+H5,16)</f>
        <v>16</v>
      </c>
    </row>
    <row r="17" spans="1:9" ht="16.5" thickBot="1" x14ac:dyDescent="0.3">
      <c r="A17" s="7"/>
      <c r="B17" s="8" t="s">
        <v>10</v>
      </c>
      <c r="C17" s="9"/>
      <c r="D17" s="9"/>
      <c r="E17" s="10"/>
      <c r="F17" s="10"/>
      <c r="G17" s="11" t="str">
        <f>IF(I16=1," den =",IF(AND(I16&lt;5,I16&gt;0)," dny ="," dnů ="))</f>
        <v xml:space="preserve"> dnů =</v>
      </c>
      <c r="H17" s="12">
        <f>+H16</f>
        <v>8256</v>
      </c>
      <c r="I17" s="13"/>
    </row>
    <row r="18" spans="1:9" s="17" customFormat="1" ht="18.75" x14ac:dyDescent="0.25">
      <c r="A18" s="68" t="s">
        <v>20</v>
      </c>
    </row>
    <row r="19" spans="1:9" s="17" customFormat="1" x14ac:dyDescent="0.25">
      <c r="A19" s="69" t="s">
        <v>21</v>
      </c>
    </row>
    <row r="20" spans="1:9" s="17" customFormat="1" x14ac:dyDescent="0.25">
      <c r="A20" s="71" t="s">
        <v>22</v>
      </c>
      <c r="B20" s="71"/>
      <c r="C20" s="71"/>
      <c r="D20" s="71"/>
      <c r="E20" s="71"/>
      <c r="F20" s="71"/>
      <c r="G20" s="71"/>
      <c r="H20" s="71"/>
    </row>
    <row r="21" spans="1:9" s="17" customFormat="1" x14ac:dyDescent="0.25">
      <c r="A21" s="69"/>
      <c r="B21" s="69"/>
      <c r="C21" s="70"/>
      <c r="D21" s="70"/>
      <c r="E21" s="69"/>
      <c r="F21" s="69"/>
      <c r="G21" s="69"/>
    </row>
    <row r="22" spans="1:9" s="17" customFormat="1" x14ac:dyDescent="0.25"/>
    <row r="23" spans="1:9" s="17" customFormat="1" x14ac:dyDescent="0.25"/>
    <row r="24" spans="1:9" s="17" customFormat="1" x14ac:dyDescent="0.25"/>
    <row r="25" spans="1:9" s="17" customFormat="1" x14ac:dyDescent="0.25"/>
    <row r="26" spans="1:9" s="17" customFormat="1" x14ac:dyDescent="0.25"/>
    <row r="27" spans="1:9" s="17" customFormat="1" x14ac:dyDescent="0.25"/>
    <row r="28" spans="1:9" s="17" customFormat="1" x14ac:dyDescent="0.25"/>
    <row r="29" spans="1:9" s="17" customFormat="1" x14ac:dyDescent="0.25"/>
    <row r="30" spans="1:9" s="17" customFormat="1" x14ac:dyDescent="0.25"/>
    <row r="31" spans="1:9" s="17" customFormat="1" x14ac:dyDescent="0.25"/>
    <row r="32" spans="1:9" s="17" customFormat="1" x14ac:dyDescent="0.25"/>
    <row r="33" s="17" customFormat="1" x14ac:dyDescent="0.25"/>
    <row r="34" s="17" customFormat="1" x14ac:dyDescent="0.25"/>
    <row r="35" s="17" customFormat="1" x14ac:dyDescent="0.25"/>
    <row r="36" s="17" customFormat="1" x14ac:dyDescent="0.25"/>
    <row r="37" s="17" customFormat="1" x14ac:dyDescent="0.25"/>
    <row r="38" s="17" customFormat="1" x14ac:dyDescent="0.25"/>
    <row r="39" s="17" customFormat="1" x14ac:dyDescent="0.25"/>
    <row r="40" s="17" customFormat="1" x14ac:dyDescent="0.25"/>
    <row r="41" s="17" customFormat="1" x14ac:dyDescent="0.25"/>
    <row r="42" s="17" customFormat="1" x14ac:dyDescent="0.25"/>
    <row r="43" s="17" customFormat="1" x14ac:dyDescent="0.25"/>
    <row r="44" s="17" customFormat="1" x14ac:dyDescent="0.25"/>
    <row r="45" s="17" customFormat="1" x14ac:dyDescent="0.25"/>
    <row r="46" s="17" customFormat="1" x14ac:dyDescent="0.25"/>
    <row r="47" s="17" customFormat="1" x14ac:dyDescent="0.25"/>
    <row r="4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x14ac:dyDescent="0.25"/>
    <row r="54" s="17" customFormat="1" x14ac:dyDescent="0.25"/>
    <row r="55" s="17" customFormat="1" x14ac:dyDescent="0.25"/>
    <row r="56" s="17" customForma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x14ac:dyDescent="0.25"/>
    <row r="65" s="17" customForma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x14ac:dyDescent="0.25"/>
    <row r="76" s="17" customFormat="1" x14ac:dyDescent="0.25"/>
    <row r="77" s="17" customFormat="1" x14ac:dyDescent="0.25"/>
    <row r="78" s="17" customFormat="1" x14ac:dyDescent="0.25"/>
    <row r="79" s="17" customFormat="1" x14ac:dyDescent="0.25"/>
    <row r="80" s="17" customFormat="1" x14ac:dyDescent="0.25"/>
    <row r="81" s="17" customFormat="1" x14ac:dyDescent="0.25"/>
    <row r="82" s="17" customFormat="1" x14ac:dyDescent="0.25"/>
    <row r="83" s="17" customFormat="1" x14ac:dyDescent="0.25"/>
    <row r="84" s="17" customFormat="1" x14ac:dyDescent="0.25"/>
    <row r="85" s="17" customFormat="1" x14ac:dyDescent="0.25"/>
    <row r="86" s="17" customFormat="1" x14ac:dyDescent="0.25"/>
    <row r="87" s="17" customFormat="1" x14ac:dyDescent="0.25"/>
    <row r="88" s="17" customFormat="1" x14ac:dyDescent="0.25"/>
    <row r="89" s="17" customFormat="1" x14ac:dyDescent="0.25"/>
    <row r="90" s="17" customFormat="1" x14ac:dyDescent="0.25"/>
    <row r="91" s="17" customFormat="1" x14ac:dyDescent="0.25"/>
    <row r="92" s="17" customFormat="1" x14ac:dyDescent="0.25"/>
    <row r="93" s="17" customFormat="1" x14ac:dyDescent="0.25"/>
    <row r="94" s="17" customFormat="1" x14ac:dyDescent="0.25"/>
  </sheetData>
  <sheetProtection password="CCE3" sheet="1" objects="1" scenarios="1"/>
  <mergeCells count="6">
    <mergeCell ref="A20:H20"/>
    <mergeCell ref="A1:H1"/>
    <mergeCell ref="A2:H2"/>
    <mergeCell ref="A3:H3"/>
    <mergeCell ref="A4:H4"/>
    <mergeCell ref="F16:G16"/>
  </mergeCells>
  <conditionalFormatting sqref="A19:H19">
    <cfRule type="expression" dxfId="1" priority="2" stopIfTrue="1">
      <formula>$H$5&gt;16</formula>
    </cfRule>
  </conditionalFormatting>
  <conditionalFormatting sqref="H5">
    <cfRule type="cellIs" dxfId="0" priority="1" stopIfTrue="1" operator="greaterThan">
      <formula>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Petra Pientková</cp:lastModifiedBy>
  <dcterms:created xsi:type="dcterms:W3CDTF">2017-09-26T07:17:41Z</dcterms:created>
  <dcterms:modified xsi:type="dcterms:W3CDTF">2017-09-29T07:59:41Z</dcterms:modified>
</cp:coreProperties>
</file>