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PPM 2018" sheetId="1" r:id="rId1"/>
  </sheets>
  <definedNames>
    <definedName name="_xlnm.Print_Area" localSheetId="0">'PPM 2018'!$A$1:$H$21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<sst xmlns="http://schemas.openxmlformats.org/spreadsheetml/2006/main" count="31" uniqueCount="23">
  <si>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</si>
  <si>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</si>
  <si>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</si>
  <si>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</si>
  <si>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</si>
  <si>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</si>
  <si>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</si>
  <si>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</si>
  <si>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Peněžitá pomoc v mateřství</t>
  </si>
  <si>
    <t xml:space="preserve">PENĚŽITÁ POMOC V MATEŘSTVÍ  </t>
  </si>
  <si>
    <t xml:space="preserve">Výpočet výše peněžité pomoci v mateřství </t>
  </si>
  <si>
    <t>Vyměřovací základ</t>
  </si>
  <si>
    <t>DVZ je průměr započitatelných příjmů připadajících na jeden kalendářní den v tzv. rozhodném období, což je  doba zpravidla 12 kalendářních měsíců před měsícem, v němž vznikla dočasná pracovní neschopnost či jiná sociální událost.</t>
  </si>
  <si>
    <r>
      <t xml:space="preserve">Počet  kalendářních dnů peněžité pomoci v mateřství </t>
    </r>
    <r>
      <rPr>
        <b/>
        <vertAlign val="superscript"/>
        <sz val="12"/>
        <rFont val="Arial CE"/>
        <family val="0"/>
      </rPr>
      <t>1)</t>
    </r>
  </si>
  <si>
    <t>podle zák. č. 187/2006 Sb.</t>
  </si>
  <si>
    <t xml:space="preserve">  orientačně odpovídá průměrnému měsíčnímu příjmu cca.</t>
  </si>
  <si>
    <r>
      <t>1)</t>
    </r>
    <r>
      <rPr>
        <sz val="12"/>
        <rFont val="Arial"/>
        <family val="2"/>
      </rPr>
      <t xml:space="preserve"> peněžitá pomoc v mateřství náleží maximálně 196 kalendářních dnů a 259 kalendářních dnů porodila-li žena dvě nebo více dětí.</t>
    </r>
  </si>
  <si>
    <t>vložte údaje do zelených políček</t>
  </si>
  <si>
    <t xml:space="preserve">denní  = D   nebo měsíční = M  </t>
  </si>
  <si>
    <t>M</t>
  </si>
  <si>
    <r>
      <t xml:space="preserve">při nástupu na MD </t>
    </r>
    <r>
      <rPr>
        <b/>
        <sz val="12"/>
        <color indexed="10"/>
        <rFont val="Arial CE"/>
        <family val="0"/>
      </rPr>
      <t>v roce 2018</t>
    </r>
  </si>
  <si>
    <t>Podrobný výpočet pěněžité pomoci v mateřství</t>
  </si>
  <si>
    <r>
      <t xml:space="preserve">Denní vyměřovací základ  pro peněžitou pomoc v mateřství (DVZ) </t>
    </r>
    <r>
      <rPr>
        <sz val="12"/>
        <rFont val="Arial CE"/>
        <family val="0"/>
      </rPr>
      <t>neredukovaný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</si>
</sst>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_K"/>
    <numFmt numFmtId="171" formatCode="_-* #,##0\ &quot;Kč&quot;_K"/>
    <numFmt numFmtId="172" formatCode="#,##0.00_K"/>
    <numFmt numFmtId="173" formatCode="#,##0\ &quot;Kč&quot;"/>
    <numFmt numFmtId="174" formatCode="#,##0.0\ &quot;Kč&quot;"/>
    <numFmt numFmtId="175" formatCode="#,##0.00\ &quot;Kč&quot;"/>
    <numFmt numFmtId="176" formatCode="#,##0.000\ &quot;Kč&quot;"/>
    <numFmt numFmtId="177" formatCode="#,##0.0000\ &quot;Kč&quot;"/>
    <numFmt numFmtId="178" formatCode="#,##0.0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_-* #,##0\ &quot;Kč&quot;_K_K"/>
    <numFmt numFmtId="182" formatCode="#,##0.000_K"/>
    <numFmt numFmtId="183" formatCode="#,##0.00\ &quot;Kč&quot;_K"/>
    <numFmt numFmtId="184" formatCode="_-* #,##0.000\ _K_č_-;\-* #,##0.000\ _K_č_-;_-* &quot;-&quot;??\ _K_č_-;_-@_-"/>
    <numFmt numFmtId="185" formatCode="_-* #,##0.0\ _K_č_-;\-* #,##0.0\ _K_č_-;_-* &quot;-&quot;??\ _K_č_-;_-@_-"/>
    <numFmt numFmtId="186" formatCode="_-* #,##0\ _K_č_-;\-* #,##0\ _K_č_-;_-* &quot;-&quot;??\ _K_č_-;_-@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3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sz val="12"/>
      <color indexed="12"/>
      <name val="Arial CE"/>
      <family val="2"/>
    </font>
    <font>
      <i/>
      <sz val="12"/>
      <name val="Arial CE"/>
      <family val="0"/>
    </font>
    <font>
      <sz val="12"/>
      <name val="Arial"/>
      <family val="2"/>
    </font>
    <font>
      <b/>
      <sz val="12"/>
      <color indexed="10"/>
      <name val="Arial CE"/>
      <family val="0"/>
    </font>
    <font>
      <b/>
      <vertAlign val="superscript"/>
      <sz val="12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i/>
      <sz val="12"/>
      <color indexed="8"/>
      <name val="Arial CE"/>
      <family val="0"/>
    </font>
    <font>
      <i/>
      <vertAlign val="superscript"/>
      <sz val="12"/>
      <name val="Arial"/>
      <family val="2"/>
    </font>
    <font>
      <i/>
      <sz val="12"/>
      <name val="Arial"/>
      <family val="2"/>
    </font>
    <font>
      <b/>
      <i/>
      <sz val="12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65" fontId="4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65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Border="1" applyAlignment="1" applyProtection="1">
      <alignment vertical="center"/>
      <protection/>
    </xf>
    <xf numFmtId="165" fontId="7" fillId="0" borderId="10" xfId="0" applyNumberFormat="1" applyFont="1" applyBorder="1" applyAlignment="1" applyProtection="1">
      <alignment/>
      <protection/>
    </xf>
    <xf numFmtId="165" fontId="10" fillId="0" borderId="11" xfId="0" applyNumberFormat="1" applyFont="1" applyBorder="1" applyAlignment="1" applyProtection="1">
      <alignment horizontal="left" vertical="center" indent="1"/>
      <protection/>
    </xf>
    <xf numFmtId="165" fontId="10" fillId="0" borderId="12" xfId="0" applyNumberFormat="1" applyFont="1" applyBorder="1" applyAlignment="1" applyProtection="1">
      <alignment vertical="center"/>
      <protection/>
    </xf>
    <xf numFmtId="165" fontId="8" fillId="0" borderId="0" xfId="47" applyFont="1" applyProtection="1">
      <alignment/>
      <protection/>
    </xf>
    <xf numFmtId="165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right"/>
      <protection/>
    </xf>
    <xf numFmtId="165" fontId="8" fillId="0" borderId="15" xfId="47" applyFont="1" applyBorder="1" applyProtection="1">
      <alignment/>
      <protection/>
    </xf>
    <xf numFmtId="165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left"/>
      <protection/>
    </xf>
    <xf numFmtId="9" fontId="7" fillId="0" borderId="0" xfId="0" applyNumberFormat="1" applyFont="1" applyBorder="1" applyAlignment="1" applyProtection="1">
      <alignment horizontal="center"/>
      <protection/>
    </xf>
    <xf numFmtId="165" fontId="7" fillId="0" borderId="15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/>
      <protection/>
    </xf>
    <xf numFmtId="165" fontId="8" fillId="0" borderId="0" xfId="47" applyFont="1" applyBorder="1" applyProtection="1">
      <alignment/>
      <protection/>
    </xf>
    <xf numFmtId="165" fontId="6" fillId="33" borderId="16" xfId="0" applyNumberFormat="1" applyFont="1" applyFill="1" applyBorder="1" applyAlignment="1" applyProtection="1">
      <alignment horizontal="left" vertical="center" indent="1"/>
      <protection/>
    </xf>
    <xf numFmtId="165" fontId="6" fillId="33" borderId="17" xfId="0" applyNumberFormat="1" applyFont="1" applyFill="1" applyBorder="1" applyAlignment="1" applyProtection="1">
      <alignment horizontal="left" vertical="center"/>
      <protection/>
    </xf>
    <xf numFmtId="165" fontId="7" fillId="33" borderId="17" xfId="0" applyNumberFormat="1" applyFont="1" applyFill="1" applyBorder="1" applyAlignment="1" applyProtection="1">
      <alignment vertical="center"/>
      <protection/>
    </xf>
    <xf numFmtId="175" fontId="8" fillId="0" borderId="18" xfId="47" applyNumberFormat="1" applyFont="1" applyBorder="1" applyProtection="1">
      <alignment/>
      <protection/>
    </xf>
    <xf numFmtId="165" fontId="6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right"/>
      <protection/>
    </xf>
    <xf numFmtId="173" fontId="7" fillId="0" borderId="0" xfId="47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70" fontId="8" fillId="0" borderId="0" xfId="47" applyNumberFormat="1" applyFont="1" applyProtection="1">
      <alignment/>
      <protection/>
    </xf>
    <xf numFmtId="171" fontId="7" fillId="0" borderId="0" xfId="47" applyNumberFormat="1" applyFont="1" applyFill="1" applyBorder="1" applyAlignment="1" applyProtection="1">
      <alignment horizontal="right"/>
      <protection/>
    </xf>
    <xf numFmtId="172" fontId="7" fillId="0" borderId="0" xfId="0" applyNumberFormat="1" applyFont="1" applyAlignment="1" applyProtection="1">
      <alignment/>
      <protection/>
    </xf>
    <xf numFmtId="171" fontId="7" fillId="0" borderId="0" xfId="0" applyNumberFormat="1" applyFont="1" applyBorder="1" applyAlignment="1" applyProtection="1">
      <alignment horizontal="right"/>
      <protection/>
    </xf>
    <xf numFmtId="172" fontId="8" fillId="0" borderId="0" xfId="47" applyNumberFormat="1" applyFont="1" applyProtection="1">
      <alignment/>
      <protection/>
    </xf>
    <xf numFmtId="165" fontId="7" fillId="0" borderId="0" xfId="0" applyNumberFormat="1" applyFont="1" applyAlignment="1" applyProtection="1">
      <alignment vertical="center"/>
      <protection/>
    </xf>
    <xf numFmtId="165" fontId="11" fillId="0" borderId="0" xfId="47" applyFont="1" applyAlignment="1" applyProtection="1">
      <alignment/>
      <protection/>
    </xf>
    <xf numFmtId="165" fontId="11" fillId="0" borderId="0" xfId="47" applyFont="1" applyProtection="1">
      <alignment/>
      <protection/>
    </xf>
    <xf numFmtId="165" fontId="6" fillId="34" borderId="19" xfId="0" applyNumberFormat="1" applyFont="1" applyFill="1" applyBorder="1" applyAlignment="1" applyProtection="1">
      <alignment horizontal="center" vertical="center"/>
      <protection locked="0"/>
    </xf>
    <xf numFmtId="44" fontId="6" fillId="34" borderId="19" xfId="0" applyNumberFormat="1" applyFont="1" applyFill="1" applyBorder="1" applyAlignment="1" applyProtection="1">
      <alignment horizontal="center" vertical="center"/>
      <protection locked="0"/>
    </xf>
    <xf numFmtId="180" fontId="10" fillId="0" borderId="20" xfId="0" applyNumberFormat="1" applyFont="1" applyBorder="1" applyAlignment="1" applyProtection="1">
      <alignment horizontal="center" vertical="center"/>
      <protection/>
    </xf>
    <xf numFmtId="171" fontId="7" fillId="0" borderId="0" xfId="0" applyNumberFormat="1" applyFont="1" applyBorder="1" applyAlignment="1" applyProtection="1">
      <alignment horizontal="right"/>
      <protection/>
    </xf>
    <xf numFmtId="183" fontId="7" fillId="0" borderId="18" xfId="47" applyNumberFormat="1" applyFont="1" applyFill="1" applyBorder="1" applyAlignment="1" applyProtection="1">
      <alignment horizontal="right"/>
      <protection/>
    </xf>
    <xf numFmtId="165" fontId="6" fillId="0" borderId="13" xfId="0" applyNumberFormat="1" applyFont="1" applyFill="1" applyBorder="1" applyAlignment="1" applyProtection="1">
      <alignment horizontal="left" indent="1"/>
      <protection/>
    </xf>
    <xf numFmtId="165" fontId="6" fillId="34" borderId="21" xfId="0" applyNumberFormat="1" applyFont="1" applyFill="1" applyBorder="1" applyAlignment="1" applyProtection="1">
      <alignment horizontal="center" vertical="center"/>
      <protection locked="0"/>
    </xf>
    <xf numFmtId="171" fontId="6" fillId="33" borderId="22" xfId="0" applyNumberFormat="1" applyFont="1" applyFill="1" applyBorder="1" applyAlignment="1" applyProtection="1">
      <alignment horizontal="right" vertical="center"/>
      <protection/>
    </xf>
    <xf numFmtId="165" fontId="7" fillId="0" borderId="15" xfId="47" applyFont="1" applyFill="1" applyBorder="1" applyAlignment="1" applyProtection="1">
      <alignment horizontal="center"/>
      <protection/>
    </xf>
    <xf numFmtId="165" fontId="7" fillId="0" borderId="0" xfId="47" applyFont="1" applyFill="1" applyBorder="1" applyAlignment="1" applyProtection="1">
      <alignment horizontal="center"/>
      <protection/>
    </xf>
    <xf numFmtId="9" fontId="7" fillId="0" borderId="0" xfId="50" applyFont="1" applyFill="1" applyBorder="1" applyAlignment="1" applyProtection="1">
      <alignment horizontal="center"/>
      <protection/>
    </xf>
    <xf numFmtId="171" fontId="7" fillId="0" borderId="18" xfId="47" applyNumberFormat="1" applyFont="1" applyBorder="1" applyAlignment="1" applyProtection="1">
      <alignment horizontal="right"/>
      <protection/>
    </xf>
    <xf numFmtId="165" fontId="7" fillId="0" borderId="16" xfId="0" applyNumberFormat="1" applyFont="1" applyBorder="1" applyAlignment="1" applyProtection="1">
      <alignment vertical="center"/>
      <protection/>
    </xf>
    <xf numFmtId="165" fontId="7" fillId="0" borderId="17" xfId="0" applyNumberFormat="1" applyFont="1" applyBorder="1" applyAlignment="1" applyProtection="1">
      <alignment/>
      <protection/>
    </xf>
    <xf numFmtId="165" fontId="7" fillId="0" borderId="17" xfId="0" applyNumberFormat="1" applyFont="1" applyFill="1" applyBorder="1" applyAlignment="1" applyProtection="1">
      <alignment/>
      <protection/>
    </xf>
    <xf numFmtId="165" fontId="7" fillId="0" borderId="17" xfId="0" applyNumberFormat="1" applyFont="1" applyBorder="1" applyAlignment="1" applyProtection="1">
      <alignment horizontal="left" vertical="center"/>
      <protection/>
    </xf>
    <xf numFmtId="171" fontId="7" fillId="0" borderId="22" xfId="47" applyNumberFormat="1" applyFont="1" applyBorder="1" applyAlignment="1" applyProtection="1">
      <alignment horizontal="right"/>
      <protection/>
    </xf>
    <xf numFmtId="164" fontId="7" fillId="0" borderId="10" xfId="0" applyNumberFormat="1" applyFont="1" applyBorder="1" applyAlignment="1" applyProtection="1">
      <alignment vertical="center"/>
      <protection/>
    </xf>
    <xf numFmtId="164" fontId="7" fillId="33" borderId="17" xfId="0" applyNumberFormat="1" applyFont="1" applyFill="1" applyBorder="1" applyAlignment="1" applyProtection="1">
      <alignment vertical="center"/>
      <protection/>
    </xf>
    <xf numFmtId="9" fontId="7" fillId="0" borderId="17" xfId="0" applyNumberFormat="1" applyFont="1" applyBorder="1" applyAlignment="1" applyProtection="1">
      <alignment horizontal="right" vertical="center"/>
      <protection/>
    </xf>
    <xf numFmtId="165" fontId="7" fillId="0" borderId="12" xfId="0" applyNumberFormat="1" applyFont="1" applyFill="1" applyBorder="1" applyAlignment="1" applyProtection="1">
      <alignment horizontal="right" vertical="center"/>
      <protection/>
    </xf>
    <xf numFmtId="165" fontId="6" fillId="0" borderId="15" xfId="0" applyNumberFormat="1" applyFont="1" applyBorder="1" applyAlignment="1" applyProtection="1">
      <alignment horizontal="left" vertical="center" indent="1"/>
      <protection/>
    </xf>
    <xf numFmtId="165" fontId="7" fillId="0" borderId="0" xfId="0" applyNumberFormat="1" applyFont="1" applyBorder="1" applyAlignment="1" applyProtection="1">
      <alignment vertical="center"/>
      <protection/>
    </xf>
    <xf numFmtId="44" fontId="6" fillId="0" borderId="23" xfId="0" applyNumberFormat="1" applyFont="1" applyFill="1" applyBorder="1" applyAlignment="1" applyProtection="1">
      <alignment horizontal="center" vertical="center"/>
      <protection/>
    </xf>
    <xf numFmtId="165" fontId="6" fillId="0" borderId="11" xfId="0" applyNumberFormat="1" applyFont="1" applyFill="1" applyBorder="1" applyAlignment="1" applyProtection="1">
      <alignment horizontal="left" vertical="center" indent="1"/>
      <protection/>
    </xf>
    <xf numFmtId="165" fontId="7" fillId="0" borderId="12" xfId="0" applyNumberFormat="1" applyFont="1" applyFill="1" applyBorder="1" applyAlignment="1" applyProtection="1">
      <alignment vertical="center"/>
      <protection/>
    </xf>
    <xf numFmtId="165" fontId="7" fillId="0" borderId="12" xfId="0" applyNumberFormat="1" applyFont="1" applyFill="1" applyBorder="1" applyAlignment="1" applyProtection="1">
      <alignment horizontal="left" vertical="center"/>
      <protection/>
    </xf>
    <xf numFmtId="165" fontId="7" fillId="0" borderId="12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Border="1" applyAlignment="1" applyProtection="1">
      <alignment/>
      <protection/>
    </xf>
    <xf numFmtId="165" fontId="6" fillId="35" borderId="17" xfId="0" applyNumberFormat="1" applyFont="1" applyFill="1" applyBorder="1" applyAlignment="1" applyProtection="1">
      <alignment horizontal="left" vertical="center"/>
      <protection/>
    </xf>
    <xf numFmtId="171" fontId="6" fillId="35" borderId="22" xfId="0" applyNumberFormat="1" applyFont="1" applyFill="1" applyBorder="1" applyAlignment="1" applyProtection="1">
      <alignment horizontal="right" vertical="center"/>
      <protection/>
    </xf>
    <xf numFmtId="165" fontId="8" fillId="35" borderId="17" xfId="47" applyFont="1" applyFill="1" applyBorder="1" applyProtection="1">
      <alignment/>
      <protection/>
    </xf>
    <xf numFmtId="165" fontId="8" fillId="36" borderId="0" xfId="47" applyFont="1" applyFill="1" applyProtection="1">
      <alignment/>
      <protection/>
    </xf>
    <xf numFmtId="165" fontId="6" fillId="36" borderId="0" xfId="0" applyNumberFormat="1" applyFont="1" applyFill="1" applyBorder="1" applyAlignment="1" applyProtection="1">
      <alignment horizontal="left" vertical="center"/>
      <protection/>
    </xf>
    <xf numFmtId="171" fontId="6" fillId="36" borderId="10" xfId="0" applyNumberFormat="1" applyFont="1" applyFill="1" applyBorder="1" applyAlignment="1" applyProtection="1">
      <alignment horizontal="right" vertical="center"/>
      <protection/>
    </xf>
    <xf numFmtId="165" fontId="8" fillId="36" borderId="17" xfId="47" applyFont="1" applyFill="1" applyBorder="1" applyProtection="1">
      <alignment/>
      <protection/>
    </xf>
    <xf numFmtId="171" fontId="6" fillId="36" borderId="22" xfId="0" applyNumberFormat="1" applyFont="1" applyFill="1" applyBorder="1" applyAlignment="1" applyProtection="1">
      <alignment horizontal="right" vertical="center"/>
      <protection/>
    </xf>
    <xf numFmtId="165" fontId="7" fillId="0" borderId="17" xfId="0" applyNumberFormat="1" applyFont="1" applyBorder="1" applyAlignment="1" applyProtection="1">
      <alignment horizontal="left"/>
      <protection/>
    </xf>
    <xf numFmtId="165" fontId="7" fillId="0" borderId="17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70" fontId="19" fillId="0" borderId="12" xfId="0" applyNumberFormat="1" applyFont="1" applyBorder="1" applyAlignment="1" applyProtection="1">
      <alignment horizontal="center" vertical="center"/>
      <protection/>
    </xf>
    <xf numFmtId="165" fontId="17" fillId="0" borderId="10" xfId="0" applyNumberFormat="1" applyFont="1" applyBorder="1" applyAlignment="1" applyProtection="1">
      <alignment horizontal="left" wrapText="1"/>
      <protection/>
    </xf>
    <xf numFmtId="165" fontId="18" fillId="0" borderId="10" xfId="0" applyNumberFormat="1" applyFont="1" applyBorder="1" applyAlignment="1" applyProtection="1">
      <alignment horizontal="left" wrapText="1"/>
      <protection/>
    </xf>
    <xf numFmtId="165" fontId="16" fillId="0" borderId="0" xfId="0" applyNumberFormat="1" applyFont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_TR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PageLayoutView="0" workbookViewId="0" topLeftCell="A1">
      <selection activeCell="E28" sqref="E28"/>
    </sheetView>
  </sheetViews>
  <sheetFormatPr defaultColWidth="9.25390625" defaultRowHeight="12.75"/>
  <cols>
    <col min="1" max="1" width="8.75390625" style="6" customWidth="1"/>
    <col min="2" max="2" width="13.75390625" style="6" customWidth="1"/>
    <col min="3" max="3" width="5.75390625" style="6" customWidth="1"/>
    <col min="4" max="4" width="13.75390625" style="6" customWidth="1"/>
    <col min="5" max="5" width="16.75390625" style="6" customWidth="1"/>
    <col min="6" max="6" width="7.75390625" style="6" customWidth="1"/>
    <col min="7" max="7" width="24.75390625" style="6" customWidth="1"/>
    <col min="8" max="8" width="18.375" style="6" customWidth="1"/>
    <col min="9" max="9" width="10.75390625" style="6" customWidth="1"/>
    <col min="10" max="10" width="16.25390625" style="6" customWidth="1"/>
    <col min="11" max="11" width="10.75390625" style="6" customWidth="1"/>
    <col min="12" max="12" width="19.125" style="6" customWidth="1"/>
    <col min="13" max="16384" width="9.25390625" style="6" customWidth="1"/>
  </cols>
  <sheetData>
    <row r="1" spans="1:10" ht="21" customHeight="1">
      <c r="A1" s="76" t="s">
        <v>10</v>
      </c>
      <c r="B1" s="76"/>
      <c r="C1" s="76"/>
      <c r="D1" s="76"/>
      <c r="E1" s="76"/>
      <c r="F1" s="76"/>
      <c r="G1" s="76"/>
      <c r="H1" s="76"/>
      <c r="I1" s="22"/>
      <c r="J1" s="23"/>
    </row>
    <row r="2" spans="1:10" ht="15.75" customHeight="1">
      <c r="A2" s="77" t="s">
        <v>14</v>
      </c>
      <c r="B2" s="77"/>
      <c r="C2" s="77"/>
      <c r="D2" s="77"/>
      <c r="E2" s="77"/>
      <c r="F2" s="77"/>
      <c r="G2" s="77"/>
      <c r="H2" s="77"/>
      <c r="I2" s="22"/>
      <c r="J2" s="23"/>
    </row>
    <row r="3" spans="1:10" ht="18.75" customHeight="1">
      <c r="A3" s="78" t="s">
        <v>20</v>
      </c>
      <c r="B3" s="78"/>
      <c r="C3" s="78"/>
      <c r="D3" s="78"/>
      <c r="E3" s="78"/>
      <c r="F3" s="78"/>
      <c r="G3" s="78"/>
      <c r="H3" s="78"/>
      <c r="I3" s="22"/>
      <c r="J3" s="23"/>
    </row>
    <row r="4" spans="1:10" ht="21" customHeight="1" thickBot="1">
      <c r="A4" s="79" t="s">
        <v>17</v>
      </c>
      <c r="B4" s="79"/>
      <c r="C4" s="79"/>
      <c r="D4" s="79"/>
      <c r="E4" s="79"/>
      <c r="F4" s="79"/>
      <c r="G4" s="79"/>
      <c r="H4" s="79"/>
      <c r="I4" s="24"/>
      <c r="J4" s="23"/>
    </row>
    <row r="5" spans="1:10" ht="19.5" customHeight="1" thickBot="1">
      <c r="A5" s="42" t="s">
        <v>13</v>
      </c>
      <c r="B5" s="1"/>
      <c r="C5" s="1"/>
      <c r="D5" s="1"/>
      <c r="E5" s="1"/>
      <c r="F5" s="2"/>
      <c r="G5" s="54">
        <f>MIN(MAX(0,ROUND(H5,0)),259)</f>
        <v>196</v>
      </c>
      <c r="H5" s="43">
        <v>196</v>
      </c>
      <c r="I5" s="22"/>
      <c r="J5" s="23"/>
    </row>
    <row r="6" spans="1:13" ht="19.5" customHeight="1" thickBot="1">
      <c r="A6" s="61" t="s">
        <v>11</v>
      </c>
      <c r="B6" s="62"/>
      <c r="C6" s="63"/>
      <c r="D6" s="64"/>
      <c r="E6" s="57" t="s">
        <v>18</v>
      </c>
      <c r="F6" s="37" t="s">
        <v>19</v>
      </c>
      <c r="G6" s="65"/>
      <c r="H6" s="38">
        <v>30000</v>
      </c>
      <c r="I6" s="22"/>
      <c r="J6" s="23"/>
      <c r="K6" s="17"/>
      <c r="L6" s="17"/>
      <c r="M6" s="17"/>
    </row>
    <row r="7" spans="1:10" ht="19.5" customHeight="1">
      <c r="A7" s="58" t="s">
        <v>22</v>
      </c>
      <c r="B7" s="59"/>
      <c r="C7" s="59"/>
      <c r="D7" s="59"/>
      <c r="E7" s="15"/>
      <c r="F7" s="16"/>
      <c r="G7" s="16"/>
      <c r="H7" s="60">
        <f>ROUND(IF(F6="D",H6,H6*12/365),2)</f>
        <v>986.3</v>
      </c>
      <c r="I7" s="22"/>
      <c r="J7" s="23"/>
    </row>
    <row r="8" spans="1:10" ht="15.75" customHeight="1" thickBot="1">
      <c r="A8" s="4" t="s">
        <v>15</v>
      </c>
      <c r="B8" s="5"/>
      <c r="C8" s="5"/>
      <c r="D8" s="5"/>
      <c r="E8" s="5"/>
      <c r="F8" s="5"/>
      <c r="G8" s="5"/>
      <c r="H8" s="39">
        <f>+H7*365/12</f>
        <v>29999.958333333332</v>
      </c>
      <c r="I8" s="22"/>
      <c r="J8" s="23"/>
    </row>
    <row r="9" spans="1:8" ht="24" customHeight="1" thickBot="1">
      <c r="A9" s="68"/>
      <c r="B9" s="66" t="s">
        <v>9</v>
      </c>
      <c r="C9" s="68"/>
      <c r="D9" s="68"/>
      <c r="E9" s="68"/>
      <c r="F9" s="68"/>
      <c r="G9" s="68"/>
      <c r="H9" s="67">
        <f>+H18</f>
        <v>135436</v>
      </c>
    </row>
    <row r="10" spans="2:8" s="69" customFormat="1" ht="15.75" customHeight="1" thickBot="1">
      <c r="B10" s="70"/>
      <c r="H10" s="71"/>
    </row>
    <row r="11" spans="1:8" s="69" customFormat="1" ht="15.75" customHeight="1" thickBot="1">
      <c r="A11" s="74" t="s">
        <v>21</v>
      </c>
      <c r="B11" s="75"/>
      <c r="C11" s="75"/>
      <c r="D11" s="75"/>
      <c r="E11" s="72"/>
      <c r="F11" s="72"/>
      <c r="G11" s="72"/>
      <c r="H11" s="73"/>
    </row>
    <row r="12" spans="1:10" ht="15.75" customHeight="1">
      <c r="A12" s="7" t="s">
        <v>0</v>
      </c>
      <c r="B12" s="3"/>
      <c r="C12" s="3"/>
      <c r="D12" s="3"/>
      <c r="E12" s="3"/>
      <c r="F12" s="3"/>
      <c r="G12" s="3"/>
      <c r="H12" s="8"/>
      <c r="I12" s="25"/>
      <c r="J12" s="26"/>
    </row>
    <row r="13" spans="1:11" ht="15.75" customHeight="1">
      <c r="A13" s="9"/>
      <c r="B13" s="17"/>
      <c r="C13" s="10" t="s">
        <v>4</v>
      </c>
      <c r="D13" s="40">
        <v>1000</v>
      </c>
      <c r="E13" s="15" t="s">
        <v>1</v>
      </c>
      <c r="F13" s="13">
        <v>1</v>
      </c>
      <c r="G13" s="15" t="s">
        <v>2</v>
      </c>
      <c r="H13" s="41">
        <f>F13*MIN($H$7,D13)</f>
        <v>986.3</v>
      </c>
      <c r="I13" s="25"/>
      <c r="J13" s="28"/>
      <c r="K13" s="29"/>
    </row>
    <row r="14" spans="1:10" ht="15.75" customHeight="1">
      <c r="A14" s="14" t="s">
        <v>3</v>
      </c>
      <c r="B14" s="40">
        <f>+D13</f>
        <v>1000</v>
      </c>
      <c r="C14" s="11" t="s">
        <v>4</v>
      </c>
      <c r="D14" s="40">
        <v>1499</v>
      </c>
      <c r="E14" s="15" t="s">
        <v>1</v>
      </c>
      <c r="F14" s="13">
        <v>0.6</v>
      </c>
      <c r="G14" s="15" t="s">
        <v>2</v>
      </c>
      <c r="H14" s="41">
        <f>F14*IF($H$7&gt;B14,MIN($H$7,B15)-B14,0)</f>
        <v>0</v>
      </c>
      <c r="I14" s="25"/>
      <c r="J14" s="28"/>
    </row>
    <row r="15" spans="1:10" ht="15.75" customHeight="1">
      <c r="A15" s="14" t="s">
        <v>3</v>
      </c>
      <c r="B15" s="40">
        <f>+D14</f>
        <v>1499</v>
      </c>
      <c r="C15" s="15" t="s">
        <v>5</v>
      </c>
      <c r="D15" s="40">
        <v>2998</v>
      </c>
      <c r="E15" s="15" t="s">
        <v>1</v>
      </c>
      <c r="F15" s="13">
        <v>0.3</v>
      </c>
      <c r="G15" s="15" t="s">
        <v>2</v>
      </c>
      <c r="H15" s="41">
        <f>F15*IF(H$7&gt;B15,MIN(H$7,B16)-B15,0)</f>
        <v>0</v>
      </c>
      <c r="I15" s="30"/>
      <c r="J15" s="23"/>
    </row>
    <row r="16" spans="1:10" ht="15.75" customHeight="1">
      <c r="A16" s="14" t="s">
        <v>3</v>
      </c>
      <c r="B16" s="40">
        <f>+D15</f>
        <v>2998</v>
      </c>
      <c r="C16" s="12" t="s">
        <v>6</v>
      </c>
      <c r="D16" s="17"/>
      <c r="E16" s="17"/>
      <c r="F16" s="16"/>
      <c r="G16" s="17"/>
      <c r="H16" s="21"/>
      <c r="I16" s="17"/>
      <c r="J16" s="31"/>
    </row>
    <row r="17" spans="1:10" ht="16.5" thickBot="1">
      <c r="A17" s="45"/>
      <c r="B17" s="27"/>
      <c r="C17" s="46"/>
      <c r="D17" s="47"/>
      <c r="E17" s="30"/>
      <c r="F17" s="16" t="s">
        <v>7</v>
      </c>
      <c r="G17" s="15"/>
      <c r="H17" s="48">
        <f>ROUNDUP(+H13+H14+H15,0)</f>
        <v>987</v>
      </c>
      <c r="I17" s="32"/>
      <c r="J17" s="23"/>
    </row>
    <row r="18" spans="1:11" ht="19.5" customHeight="1" thickBot="1">
      <c r="A18" s="49" t="s">
        <v>8</v>
      </c>
      <c r="B18" s="50"/>
      <c r="C18" s="51"/>
      <c r="D18" s="56">
        <v>0.7</v>
      </c>
      <c r="E18" s="52" t="str">
        <f>"z  "&amp;TEXT(H17,"# ###")</f>
        <v>z  987</v>
      </c>
      <c r="F18" s="52" t="str">
        <f>"tj. "&amp;CEILING($H$17*D18,1)&amp;" x "&amp;G5&amp;G19</f>
        <v>tj. 691 x 196 dnů =</v>
      </c>
      <c r="G18" s="52"/>
      <c r="H18" s="53">
        <f>CEILING($H$17*D18,1)*G5</f>
        <v>135436</v>
      </c>
      <c r="I18" s="25"/>
      <c r="K18" s="33"/>
    </row>
    <row r="19" spans="1:10" ht="24.75" customHeight="1" thickBot="1">
      <c r="A19" s="18"/>
      <c r="B19" s="19" t="s">
        <v>9</v>
      </c>
      <c r="C19" s="19"/>
      <c r="D19" s="19"/>
      <c r="E19" s="20"/>
      <c r="F19" s="20"/>
      <c r="G19" s="55" t="str">
        <f>IF(G5=1," den =",IF(AND(G5&lt;5,G5&gt;0)," dny ="," dnů ="))</f>
        <v> dnů =</v>
      </c>
      <c r="H19" s="44">
        <f>H18</f>
        <v>135436</v>
      </c>
      <c r="I19" s="28"/>
      <c r="J19" s="34"/>
    </row>
    <row r="20" spans="1:9" ht="34.5" customHeight="1">
      <c r="A20" s="80" t="s">
        <v>16</v>
      </c>
      <c r="B20" s="81"/>
      <c r="C20" s="81"/>
      <c r="D20" s="81"/>
      <c r="E20" s="81"/>
      <c r="F20" s="81"/>
      <c r="G20" s="81"/>
      <c r="H20" s="81"/>
      <c r="I20" s="28"/>
    </row>
    <row r="21" spans="1:8" ht="52.5" customHeight="1">
      <c r="A21" s="82" t="s">
        <v>12</v>
      </c>
      <c r="B21" s="82"/>
      <c r="C21" s="82"/>
      <c r="D21" s="82"/>
      <c r="E21" s="82"/>
      <c r="F21" s="82"/>
      <c r="G21" s="82"/>
      <c r="H21" s="82"/>
    </row>
    <row r="22" spans="1:7" ht="15.75">
      <c r="A22" s="35"/>
      <c r="B22" s="36"/>
      <c r="C22" s="36"/>
      <c r="D22" s="36"/>
      <c r="E22" s="36"/>
      <c r="F22" s="36"/>
      <c r="G22" s="36"/>
    </row>
  </sheetData>
  <sheetProtection password="CCE3" sheet="1"/>
  <mergeCells count="6">
    <mergeCell ref="A1:H1"/>
    <mergeCell ref="A2:H2"/>
    <mergeCell ref="A3:H3"/>
    <mergeCell ref="A4:H4"/>
    <mergeCell ref="A20:H20"/>
    <mergeCell ref="A21:H21"/>
  </mergeCells>
  <conditionalFormatting sqref="H5">
    <cfRule type="cellIs" priority="1" dxfId="2" operator="greaterThan" stopIfTrue="1">
      <formula>259</formula>
    </cfRule>
  </conditionalFormatting>
  <conditionalFormatting sqref="A20:H20">
    <cfRule type="expression" priority="2" dxfId="2" stopIfTrue="1">
      <formula>$H$5&gt;259</formula>
    </cfRule>
  </conditionalFormatting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Petra Pientková</cp:lastModifiedBy>
  <cp:lastPrinted>2015-09-16T08:48:57Z</cp:lastPrinted>
  <dcterms:created xsi:type="dcterms:W3CDTF">1998-09-24T06:59:17Z</dcterms:created>
  <dcterms:modified xsi:type="dcterms:W3CDTF">2017-09-29T08:00:23Z</dcterms:modified>
  <cp:category/>
  <cp:version/>
  <cp:contentType/>
  <cp:contentStatus/>
</cp:coreProperties>
</file>